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<sst xmlns="http://schemas.openxmlformats.org/spreadsheetml/2006/main" count="76" uniqueCount="35">
  <si>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Anyag</t>
  </si>
  <si>
    <t>Fajta vagy frakció</t>
  </si>
  <si>
    <t>Adalékanyag</t>
  </si>
  <si>
    <t>Összesen</t>
  </si>
  <si>
    <t>Cement</t>
  </si>
  <si>
    <t xml:space="preserve">Víz </t>
  </si>
  <si>
    <t>mw/mc =</t>
  </si>
  <si>
    <t>Adalékszer cem. m%</t>
  </si>
  <si>
    <t>Levegő</t>
  </si>
  <si>
    <t>--</t>
  </si>
  <si>
    <t>Glenium C300</t>
  </si>
  <si>
    <t>I. receptúra</t>
  </si>
  <si>
    <t>metakaolin</t>
  </si>
  <si>
    <t>sörét</t>
  </si>
  <si>
    <t>Friss beton testsűrűsége</t>
  </si>
  <si>
    <t>1 mm</t>
  </si>
  <si>
    <t>CEM I 42,5 N</t>
  </si>
  <si>
    <t>Magnetit</t>
  </si>
  <si>
    <t>0/6 mm frakció barit MIX III</t>
  </si>
  <si>
    <t>4/8mm (BARITMIX-III)</t>
  </si>
  <si>
    <t>0/12mm (BARITMIX-I)</t>
  </si>
  <si>
    <t>8/16mm (BARITMIX-III)</t>
  </si>
  <si>
    <t>Összesen magnetit nélkül</t>
  </si>
  <si>
    <t>Nettó ár, Ft</t>
  </si>
  <si>
    <t>0/6 mm frakció barit MIX I</t>
  </si>
  <si>
    <t>II. receptúra</t>
  </si>
  <si>
    <t>III. receptúra</t>
  </si>
  <si>
    <t>1120 €/m3</t>
  </si>
  <si>
    <t>320.-Ft/€ val számolva 1 m3 3.8 tonna 295.-€/t</t>
  </si>
  <si>
    <t>EZ A RECEPT ELFOGADHATÓ A CCA. 300.-€/T ÁRRAL, A MAGNETIT HELYETTESÍTHETŐ SZEPARÁLT B-III</t>
  </si>
  <si>
    <t>VASTARTALMÚ DÚSÍTÁSSAL</t>
  </si>
  <si>
    <t>HUN ÁSÁVNYFELDOLGOZÓ KFT 3.800 KG/M3 TESTTÖMEG SÚLYÚ SZUPER NEHÉZ BETON RECEPT</t>
  </si>
  <si>
    <r>
      <t>Tömeg, kg/m</t>
    </r>
    <r>
      <rPr>
        <b/>
        <vertAlign val="superscript"/>
        <sz val="12"/>
        <rFont val="Times New Roman"/>
        <family val="1"/>
      </rPr>
      <t>3</t>
    </r>
  </si>
  <si>
    <r>
      <t>Térfogat, l/m</t>
    </r>
    <r>
      <rPr>
        <b/>
        <vertAlign val="superscript"/>
        <sz val="12"/>
        <rFont val="Times New Roman"/>
        <family val="1"/>
      </rPr>
      <t>3</t>
    </r>
  </si>
  <si>
    <r>
      <t>Térfogat l/m</t>
    </r>
    <r>
      <rPr>
        <b/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</si>
</sst>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0.000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8">
    <font>
      <sz val="12"/>
      <name val="Arial CE"/>
      <family val="0"/>
    </font>
    <font>
      <u val="single"/>
      <sz val="7.2"/>
      <color indexed="12"/>
      <name val="Arial CE"/>
      <family val="0"/>
    </font>
    <font>
      <u val="single"/>
      <sz val="7.2"/>
      <color indexed="36"/>
      <name val="Arial CE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26282A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9" fontId="6" fillId="33" borderId="16" xfId="0" applyNumberFormat="1" applyFont="1" applyFill="1" applyBorder="1" applyAlignment="1">
      <alignment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9" fontId="5" fillId="0" borderId="22" xfId="0" applyNumberFormat="1" applyFont="1" applyBorder="1" applyAlignment="1">
      <alignment/>
    </xf>
    <xf numFmtId="1" fontId="5" fillId="33" borderId="23" xfId="0" applyNumberFormat="1" applyFont="1" applyFill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5" fontId="6" fillId="0" borderId="28" xfId="59" applyNumberFormat="1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0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1" fontId="6" fillId="34" borderId="39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5" fillId="0" borderId="0" xfId="0" applyNumberFormat="1" applyFont="1" applyAlignment="1">
      <alignment/>
    </xf>
    <xf numFmtId="0" fontId="5" fillId="0" borderId="4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33" borderId="42" xfId="0" applyFont="1" applyFill="1" applyBorder="1" applyAlignment="1">
      <alignment horizontal="center"/>
    </xf>
    <xf numFmtId="9" fontId="6" fillId="33" borderId="43" xfId="0" applyNumberFormat="1" applyFont="1" applyFill="1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1" fontId="5" fillId="0" borderId="23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47" fillId="33" borderId="51" xfId="0" applyFont="1" applyFill="1" applyBorder="1" applyAlignment="1">
      <alignment horizontal="center"/>
    </xf>
    <xf numFmtId="9" fontId="6" fillId="33" borderId="51" xfId="0" applyNumberFormat="1" applyFont="1" applyFill="1" applyBorder="1" applyAlignment="1">
      <alignment/>
    </xf>
    <xf numFmtId="1" fontId="6" fillId="0" borderId="51" xfId="0" applyNumberFormat="1" applyFont="1" applyBorder="1" applyAlignment="1">
      <alignment horizontal="center"/>
    </xf>
    <xf numFmtId="1" fontId="6" fillId="0" borderId="52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/>
    </xf>
    <xf numFmtId="0" fontId="47" fillId="33" borderId="23" xfId="0" applyFont="1" applyFill="1" applyBorder="1" applyAlignment="1">
      <alignment horizontal="center" vertical="center" wrapText="1"/>
    </xf>
    <xf numFmtId="9" fontId="6" fillId="33" borderId="23" xfId="0" applyNumberFormat="1" applyFont="1" applyFill="1" applyBorder="1" applyAlignment="1">
      <alignment/>
    </xf>
    <xf numFmtId="0" fontId="47" fillId="33" borderId="23" xfId="0" applyFont="1" applyFill="1" applyBorder="1" applyAlignment="1">
      <alignment horizontal="center"/>
    </xf>
    <xf numFmtId="0" fontId="47" fillId="0" borderId="23" xfId="0" applyFont="1" applyBorder="1" applyAlignment="1">
      <alignment horizontal="center"/>
    </xf>
    <xf numFmtId="9" fontId="6" fillId="0" borderId="23" xfId="0" applyNumberFormat="1" applyFont="1" applyBorder="1" applyAlignment="1">
      <alignment/>
    </xf>
    <xf numFmtId="0" fontId="6" fillId="0" borderId="53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6" fillId="0" borderId="5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PageLayoutView="0" workbookViewId="0" topLeftCell="A16">
      <selection activeCell="H44" sqref="H44"/>
    </sheetView>
  </sheetViews>
  <sheetFormatPr defaultColWidth="8.796875" defaultRowHeight="15"/>
  <cols>
    <col min="1" max="1" width="24.09765625" style="1" customWidth="1"/>
    <col min="2" max="2" width="30.296875" style="1" customWidth="1"/>
    <col min="3" max="3" width="8.796875" style="1" customWidth="1"/>
    <col min="4" max="4" width="10.19921875" style="1" customWidth="1"/>
    <col min="5" max="5" width="11" style="1" customWidth="1"/>
    <col min="6" max="6" width="10.8984375" style="1" customWidth="1"/>
    <col min="7" max="16384" width="8.796875" style="1" customWidth="1"/>
  </cols>
  <sheetData>
    <row r="1" spans="1:8" ht="20.25">
      <c r="A1" s="4" t="s">
        <v>31</v>
      </c>
      <c r="B1" s="4"/>
      <c r="C1" s="4"/>
      <c r="D1" s="4"/>
      <c r="E1" s="4"/>
      <c r="F1" s="4"/>
      <c r="G1" s="4"/>
      <c r="H1" s="5"/>
    </row>
    <row r="2" spans="1:8" ht="21" thickBot="1">
      <c r="A2" s="6"/>
      <c r="B2" s="5"/>
      <c r="C2" s="4" t="s">
        <v>11</v>
      </c>
      <c r="D2" s="5"/>
      <c r="E2" s="5"/>
      <c r="F2" s="5"/>
      <c r="G2" s="5"/>
      <c r="H2" s="5"/>
    </row>
    <row r="3" spans="1:8" ht="45" customHeight="1" thickBot="1">
      <c r="A3" s="7" t="s">
        <v>0</v>
      </c>
      <c r="B3" s="88" t="s">
        <v>1</v>
      </c>
      <c r="C3" s="89"/>
      <c r="D3" s="8" t="s">
        <v>32</v>
      </c>
      <c r="E3" s="9" t="s">
        <v>33</v>
      </c>
      <c r="F3" s="10" t="s">
        <v>23</v>
      </c>
      <c r="G3" s="5"/>
      <c r="H3" s="5"/>
    </row>
    <row r="4" spans="1:8" ht="20.25">
      <c r="A4" s="11" t="s">
        <v>2</v>
      </c>
      <c r="B4" s="12" t="s">
        <v>24</v>
      </c>
      <c r="C4" s="13">
        <v>1</v>
      </c>
      <c r="D4" s="14">
        <f>E4*3.42</f>
        <v>1382.3741964418562</v>
      </c>
      <c r="E4" s="15">
        <f>E5*C4</f>
        <v>404.20298141574744</v>
      </c>
      <c r="F4" s="16">
        <f>57*317*D4/1000</f>
        <v>24978.1193555079</v>
      </c>
      <c r="G4" s="5"/>
      <c r="H4" s="5"/>
    </row>
    <row r="5" spans="1:8" ht="20.25">
      <c r="A5" s="17"/>
      <c r="B5" s="18" t="s">
        <v>3</v>
      </c>
      <c r="C5" s="19">
        <f>SUM(C4:C4)</f>
        <v>1</v>
      </c>
      <c r="D5" s="20">
        <f>SUM(D4:D4)</f>
        <v>1382.3741964418562</v>
      </c>
      <c r="E5" s="21">
        <f>E13-E12-E11-E10-E9-E6-E8-E7</f>
        <v>404.20298141574744</v>
      </c>
      <c r="F5" s="22"/>
      <c r="G5" s="5"/>
      <c r="H5" s="5"/>
    </row>
    <row r="6" spans="1:8" ht="20.25">
      <c r="A6" s="23" t="s">
        <v>4</v>
      </c>
      <c r="B6" s="82" t="s">
        <v>16</v>
      </c>
      <c r="C6" s="83"/>
      <c r="D6" s="26">
        <v>400</v>
      </c>
      <c r="E6" s="27">
        <f>D6/3.15</f>
        <v>126.98412698412699</v>
      </c>
      <c r="F6" s="22">
        <f>35000*D6/1000</f>
        <v>14000</v>
      </c>
      <c r="G6" s="5"/>
      <c r="H6" s="5"/>
    </row>
    <row r="7" spans="1:8" ht="20.25">
      <c r="A7" s="23"/>
      <c r="B7" s="24" t="s">
        <v>17</v>
      </c>
      <c r="C7" s="25"/>
      <c r="D7" s="26">
        <v>200</v>
      </c>
      <c r="E7" s="27">
        <f>D7/3.9</f>
        <v>51.282051282051285</v>
      </c>
      <c r="F7" s="22">
        <f>D7*100*317/1000</f>
        <v>6340</v>
      </c>
      <c r="G7" s="5"/>
      <c r="H7" s="5"/>
    </row>
    <row r="8" spans="1:8" ht="20.25">
      <c r="A8" s="23"/>
      <c r="B8" s="24" t="s">
        <v>12</v>
      </c>
      <c r="C8" s="28">
        <v>0.05</v>
      </c>
      <c r="D8" s="26">
        <f>D6*C8</f>
        <v>20</v>
      </c>
      <c r="E8" s="27">
        <f>D8/2.35</f>
        <v>8.51063829787234</v>
      </c>
      <c r="F8" s="22">
        <f>D8*280</f>
        <v>5600</v>
      </c>
      <c r="G8" s="5"/>
      <c r="H8" s="5"/>
    </row>
    <row r="9" spans="1:8" ht="20.25">
      <c r="A9" s="23" t="s">
        <v>5</v>
      </c>
      <c r="B9" s="24" t="s">
        <v>6</v>
      </c>
      <c r="C9" s="29">
        <v>0.38</v>
      </c>
      <c r="D9" s="30">
        <f>D6*C9</f>
        <v>152</v>
      </c>
      <c r="E9" s="31">
        <f>D9</f>
        <v>152</v>
      </c>
      <c r="F9" s="22">
        <v>200</v>
      </c>
      <c r="G9" s="5"/>
      <c r="H9" s="5"/>
    </row>
    <row r="10" spans="1:8" ht="20.25">
      <c r="A10" s="23" t="s">
        <v>7</v>
      </c>
      <c r="B10" s="24" t="s">
        <v>10</v>
      </c>
      <c r="C10" s="32">
        <v>0.03</v>
      </c>
      <c r="D10" s="30">
        <f>D6*C10</f>
        <v>12</v>
      </c>
      <c r="E10" s="27">
        <f>D10/1.1</f>
        <v>10.909090909090908</v>
      </c>
      <c r="F10" s="22">
        <f>D10*750</f>
        <v>9000</v>
      </c>
      <c r="G10" s="5"/>
      <c r="H10" s="5"/>
    </row>
    <row r="11" spans="1:8" ht="20.25">
      <c r="A11" s="33" t="s">
        <v>13</v>
      </c>
      <c r="B11" s="34" t="s">
        <v>15</v>
      </c>
      <c r="C11" s="35"/>
      <c r="D11" s="36">
        <v>1700</v>
      </c>
      <c r="E11" s="37">
        <f>D11/7.2</f>
        <v>236.11111111111111</v>
      </c>
      <c r="F11" s="22">
        <f>900*317*D11/1000</f>
        <v>485010</v>
      </c>
      <c r="G11" s="5"/>
      <c r="H11" s="5"/>
    </row>
    <row r="12" spans="1:8" ht="21" thickBot="1">
      <c r="A12" s="38" t="s">
        <v>8</v>
      </c>
      <c r="B12" s="80"/>
      <c r="C12" s="80"/>
      <c r="D12" s="39" t="s">
        <v>9</v>
      </c>
      <c r="E12" s="40">
        <v>10</v>
      </c>
      <c r="F12" s="41"/>
      <c r="G12" s="5"/>
      <c r="H12" s="5"/>
    </row>
    <row r="13" spans="1:8" ht="21" thickBot="1">
      <c r="A13" s="42" t="s">
        <v>3</v>
      </c>
      <c r="B13" s="81" t="s">
        <v>14</v>
      </c>
      <c r="C13" s="81"/>
      <c r="D13" s="43">
        <f>SUM(D5:D11)</f>
        <v>3866.374196441856</v>
      </c>
      <c r="E13" s="44">
        <v>1000</v>
      </c>
      <c r="F13" s="45">
        <f>SUM(F4:F12)</f>
        <v>545128.1193555079</v>
      </c>
      <c r="G13" s="5"/>
      <c r="H13" s="5"/>
    </row>
    <row r="14" spans="1:8" ht="20.25">
      <c r="A14" s="5"/>
      <c r="B14" s="5"/>
      <c r="C14" s="5"/>
      <c r="D14" s="5"/>
      <c r="E14" s="5"/>
      <c r="F14" s="5"/>
      <c r="G14" s="5"/>
      <c r="H14" s="5"/>
    </row>
    <row r="15" spans="1:8" ht="20.25">
      <c r="A15" s="5"/>
      <c r="B15" s="5"/>
      <c r="C15" s="5"/>
      <c r="D15" s="5"/>
      <c r="E15" s="5"/>
      <c r="F15" s="5"/>
      <c r="G15" s="5"/>
      <c r="H15" s="5"/>
    </row>
    <row r="16" spans="1:8" ht="20.25">
      <c r="A16" s="46" t="s">
        <v>29</v>
      </c>
      <c r="B16" s="46"/>
      <c r="C16" s="46"/>
      <c r="D16" s="46"/>
      <c r="E16" s="46"/>
      <c r="F16" s="46"/>
      <c r="G16" s="46"/>
      <c r="H16" s="47"/>
    </row>
    <row r="17" spans="1:8" ht="21" thickBot="1">
      <c r="A17" s="48"/>
      <c r="B17" s="46"/>
      <c r="C17" s="46" t="s">
        <v>25</v>
      </c>
      <c r="D17" s="46"/>
      <c r="E17" s="46" t="s">
        <v>30</v>
      </c>
      <c r="F17" s="46"/>
      <c r="G17" s="46"/>
      <c r="H17" s="47"/>
    </row>
    <row r="18" spans="1:8" ht="35.25" thickBot="1">
      <c r="A18" s="7" t="s">
        <v>0</v>
      </c>
      <c r="B18" s="88" t="s">
        <v>1</v>
      </c>
      <c r="C18" s="89"/>
      <c r="D18" s="8" t="s">
        <v>32</v>
      </c>
      <c r="E18" s="9" t="s">
        <v>34</v>
      </c>
      <c r="F18" s="49" t="s">
        <v>23</v>
      </c>
      <c r="G18" s="5"/>
      <c r="H18" s="50"/>
    </row>
    <row r="19" spans="1:8" ht="20.25">
      <c r="A19" s="11" t="s">
        <v>2</v>
      </c>
      <c r="B19" s="51" t="s">
        <v>18</v>
      </c>
      <c r="C19" s="52">
        <v>1</v>
      </c>
      <c r="D19" s="14">
        <f>E19*4.2</f>
        <v>2105.9858552794726</v>
      </c>
      <c r="E19" s="53">
        <f>E20*C19</f>
        <v>501.4252036379696</v>
      </c>
      <c r="F19" s="54">
        <f>57*317*D19/1000</f>
        <v>38053.05841904479</v>
      </c>
      <c r="G19" s="5"/>
      <c r="H19" s="50"/>
    </row>
    <row r="20" spans="1:8" ht="20.25">
      <c r="A20" s="17"/>
      <c r="B20" s="18" t="s">
        <v>3</v>
      </c>
      <c r="C20" s="19">
        <f>SUM(C19:C19)</f>
        <v>1</v>
      </c>
      <c r="D20" s="55">
        <f>SUM(D19:D19)</f>
        <v>2105.9858552794726</v>
      </c>
      <c r="E20" s="56">
        <f>E28-E27-E26-E25-E24-E21-E23-E22</f>
        <v>501.4252036379696</v>
      </c>
      <c r="F20" s="22"/>
      <c r="G20" s="5"/>
      <c r="H20" s="50"/>
    </row>
    <row r="21" spans="1:8" ht="20.25">
      <c r="A21" s="23" t="s">
        <v>4</v>
      </c>
      <c r="B21" s="82" t="s">
        <v>16</v>
      </c>
      <c r="C21" s="83"/>
      <c r="D21" s="26">
        <v>400</v>
      </c>
      <c r="E21" s="57">
        <f>D21/3.15</f>
        <v>126.98412698412699</v>
      </c>
      <c r="F21" s="22">
        <f>35000*D21/1000</f>
        <v>14000</v>
      </c>
      <c r="G21" s="5"/>
      <c r="H21" s="50"/>
    </row>
    <row r="22" spans="1:8" ht="20.25">
      <c r="A22" s="23"/>
      <c r="B22" s="24" t="s">
        <v>17</v>
      </c>
      <c r="C22" s="25"/>
      <c r="D22" s="26">
        <v>200</v>
      </c>
      <c r="E22" s="57">
        <f>D22/3.9</f>
        <v>51.282051282051285</v>
      </c>
      <c r="F22" s="22">
        <f>D22*100*317/1000</f>
        <v>6340</v>
      </c>
      <c r="G22" s="5"/>
      <c r="H22" s="50"/>
    </row>
    <row r="23" spans="1:8" ht="20.25">
      <c r="A23" s="23"/>
      <c r="B23" s="24" t="s">
        <v>12</v>
      </c>
      <c r="C23" s="28">
        <v>0.05</v>
      </c>
      <c r="D23" s="26">
        <f>D21*C23</f>
        <v>20</v>
      </c>
      <c r="E23" s="57">
        <f>D23/2.35</f>
        <v>8.51063829787234</v>
      </c>
      <c r="F23" s="22">
        <f>D23*280</f>
        <v>5600</v>
      </c>
      <c r="G23" s="5"/>
      <c r="H23" s="50"/>
    </row>
    <row r="24" spans="1:8" ht="20.25">
      <c r="A24" s="23" t="s">
        <v>5</v>
      </c>
      <c r="B24" s="24" t="s">
        <v>6</v>
      </c>
      <c r="C24" s="29">
        <v>0.38</v>
      </c>
      <c r="D24" s="30">
        <f>D21*C24</f>
        <v>152</v>
      </c>
      <c r="E24" s="58">
        <f>D24</f>
        <v>152</v>
      </c>
      <c r="F24" s="22">
        <v>200</v>
      </c>
      <c r="G24" s="5"/>
      <c r="H24" s="50"/>
    </row>
    <row r="25" spans="1:8" ht="20.25">
      <c r="A25" s="23" t="s">
        <v>7</v>
      </c>
      <c r="B25" s="24" t="s">
        <v>10</v>
      </c>
      <c r="C25" s="32">
        <v>0.03</v>
      </c>
      <c r="D25" s="30">
        <f>D21*C25</f>
        <v>12</v>
      </c>
      <c r="E25" s="57">
        <f>D25/1.1</f>
        <v>10.909090909090908</v>
      </c>
      <c r="F25" s="22">
        <f>D25*750</f>
        <v>9000</v>
      </c>
      <c r="G25" s="5"/>
      <c r="H25" s="50"/>
    </row>
    <row r="26" spans="1:8" ht="20.25">
      <c r="A26" s="33" t="s">
        <v>13</v>
      </c>
      <c r="B26" s="34" t="s">
        <v>15</v>
      </c>
      <c r="C26" s="35"/>
      <c r="D26" s="36">
        <v>1000</v>
      </c>
      <c r="E26" s="59">
        <f>D26/7.2</f>
        <v>138.88888888888889</v>
      </c>
      <c r="F26" s="22">
        <f>900*317*D26/1000</f>
        <v>285300</v>
      </c>
      <c r="G26" s="5"/>
      <c r="H26" s="50"/>
    </row>
    <row r="27" spans="1:8" ht="21" thickBot="1">
      <c r="A27" s="38" t="s">
        <v>8</v>
      </c>
      <c r="B27" s="80"/>
      <c r="C27" s="80"/>
      <c r="D27" s="39" t="s">
        <v>9</v>
      </c>
      <c r="E27" s="60">
        <v>10</v>
      </c>
      <c r="F27" s="61"/>
      <c r="G27" s="5"/>
      <c r="H27" s="62"/>
    </row>
    <row r="28" spans="1:8" ht="21" thickBot="1">
      <c r="A28" s="42" t="s">
        <v>3</v>
      </c>
      <c r="B28" s="81" t="s">
        <v>14</v>
      </c>
      <c r="C28" s="81"/>
      <c r="D28" s="43">
        <f>SUM(D20:D26)</f>
        <v>3889.9858552794726</v>
      </c>
      <c r="E28" s="63">
        <v>1000</v>
      </c>
      <c r="F28" s="45">
        <f>SUM(F19:F27)</f>
        <v>358493.0584190448</v>
      </c>
      <c r="G28" s="46" t="s">
        <v>27</v>
      </c>
      <c r="H28" s="64"/>
    </row>
    <row r="29" spans="1:8" ht="20.25">
      <c r="A29" s="5"/>
      <c r="B29" s="5"/>
      <c r="C29" s="5"/>
      <c r="D29" s="5" t="s">
        <v>28</v>
      </c>
      <c r="E29" s="5"/>
      <c r="F29" s="5"/>
      <c r="G29" s="46"/>
      <c r="H29" s="62"/>
    </row>
    <row r="30" spans="1:8" ht="20.25">
      <c r="A30" s="5"/>
      <c r="B30" s="5"/>
      <c r="C30" s="5"/>
      <c r="D30" s="5"/>
      <c r="E30" s="5"/>
      <c r="F30" s="5"/>
      <c r="G30" s="5"/>
      <c r="H30" s="62"/>
    </row>
    <row r="31" spans="1:8" ht="21" thickBot="1">
      <c r="A31" s="5"/>
      <c r="B31" s="5"/>
      <c r="C31" s="4" t="s">
        <v>26</v>
      </c>
      <c r="D31" s="5"/>
      <c r="E31" s="5"/>
      <c r="F31" s="5"/>
      <c r="G31" s="5"/>
      <c r="H31" s="50"/>
    </row>
    <row r="32" spans="1:8" ht="35.25" thickBot="1">
      <c r="A32" s="65" t="s">
        <v>0</v>
      </c>
      <c r="B32" s="84" t="s">
        <v>1</v>
      </c>
      <c r="C32" s="85"/>
      <c r="D32" s="66" t="s">
        <v>32</v>
      </c>
      <c r="E32" s="67" t="s">
        <v>34</v>
      </c>
      <c r="F32" s="49" t="s">
        <v>23</v>
      </c>
      <c r="G32" s="5"/>
      <c r="H32" s="62"/>
    </row>
    <row r="33" spans="1:8" ht="21" thickBot="1">
      <c r="A33" s="86" t="s">
        <v>2</v>
      </c>
      <c r="B33" s="68" t="s">
        <v>20</v>
      </c>
      <c r="C33" s="69">
        <v>0.5</v>
      </c>
      <c r="D33" s="70">
        <f>E33*3.4</f>
        <v>703.8598267666904</v>
      </c>
      <c r="E33" s="71">
        <f>E37*C33</f>
        <v>207.01759610785012</v>
      </c>
      <c r="F33" s="72">
        <f>57*317*D33/1000</f>
        <v>12718.043209847328</v>
      </c>
      <c r="G33" s="5"/>
      <c r="H33" s="62"/>
    </row>
    <row r="34" spans="1:8" ht="21" thickBot="1">
      <c r="A34" s="86"/>
      <c r="B34" s="73" t="s">
        <v>19</v>
      </c>
      <c r="C34" s="74">
        <v>0.25</v>
      </c>
      <c r="D34" s="14">
        <f>E34*4</f>
        <v>414.03519221570025</v>
      </c>
      <c r="E34" s="15">
        <f>E37*C34</f>
        <v>103.50879805392506</v>
      </c>
      <c r="F34" s="72">
        <f>57*317*D34/1000</f>
        <v>7481.201888145488</v>
      </c>
      <c r="G34" s="5"/>
      <c r="H34" s="62"/>
    </row>
    <row r="35" spans="1:8" ht="21" thickBot="1">
      <c r="A35" s="86"/>
      <c r="B35" s="75" t="s">
        <v>21</v>
      </c>
      <c r="C35" s="74">
        <v>0.25</v>
      </c>
      <c r="D35" s="14">
        <f>E35*4</f>
        <v>414.03519221570025</v>
      </c>
      <c r="E35" s="15">
        <f>E37*C35</f>
        <v>103.50879805392506</v>
      </c>
      <c r="F35" s="72">
        <f>57*317*D35/1000</f>
        <v>7481.201888145488</v>
      </c>
      <c r="G35" s="5"/>
      <c r="H35" s="62"/>
    </row>
    <row r="36" spans="1:8" ht="20.25">
      <c r="A36" s="86"/>
      <c r="B36" s="76" t="s">
        <v>17</v>
      </c>
      <c r="C36" s="77"/>
      <c r="D36" s="70">
        <v>262</v>
      </c>
      <c r="E36" s="71">
        <f>D36/3.9</f>
        <v>67.17948717948718</v>
      </c>
      <c r="F36" s="72">
        <f>57*317*D36/1000</f>
        <v>4734.078</v>
      </c>
      <c r="G36" s="5"/>
      <c r="H36" s="62"/>
    </row>
    <row r="37" spans="1:8" ht="20.25">
      <c r="A37" s="87"/>
      <c r="B37" s="18" t="s">
        <v>22</v>
      </c>
      <c r="C37" s="19">
        <f>SUM(C33:C35)</f>
        <v>1</v>
      </c>
      <c r="D37" s="55">
        <f>SUM(D33:D35)</f>
        <v>1531.930211198091</v>
      </c>
      <c r="E37" s="21">
        <f>E44-E43-E42-E41-E40-E38-E39-E36</f>
        <v>414.03519221570025</v>
      </c>
      <c r="F37" s="22"/>
      <c r="G37" s="5"/>
      <c r="H37" s="62"/>
    </row>
    <row r="38" spans="1:8" ht="20.25">
      <c r="A38" s="23" t="s">
        <v>4</v>
      </c>
      <c r="B38" s="82" t="s">
        <v>16</v>
      </c>
      <c r="C38" s="83"/>
      <c r="D38" s="26">
        <v>400</v>
      </c>
      <c r="E38" s="27">
        <f>D38/3.1</f>
        <v>129.03225806451613</v>
      </c>
      <c r="F38" s="22">
        <f>35000*D38/1000</f>
        <v>14000</v>
      </c>
      <c r="G38" s="5"/>
      <c r="H38" s="62"/>
    </row>
    <row r="39" spans="1:8" ht="20.25">
      <c r="A39" s="23"/>
      <c r="B39" s="24" t="s">
        <v>12</v>
      </c>
      <c r="C39" s="28">
        <v>0.05</v>
      </c>
      <c r="D39" s="26">
        <f>D38*C39</f>
        <v>20</v>
      </c>
      <c r="E39" s="27">
        <f>D39/2.35</f>
        <v>8.51063829787234</v>
      </c>
      <c r="F39" s="22">
        <f>D39*280</f>
        <v>5600</v>
      </c>
      <c r="G39" s="5"/>
      <c r="H39" s="62"/>
    </row>
    <row r="40" spans="1:8" ht="20.25">
      <c r="A40" s="23" t="s">
        <v>5</v>
      </c>
      <c r="B40" s="24" t="s">
        <v>6</v>
      </c>
      <c r="C40" s="29">
        <v>0.38</v>
      </c>
      <c r="D40" s="30">
        <f>C40*D38</f>
        <v>152</v>
      </c>
      <c r="E40" s="31">
        <f>D40</f>
        <v>152</v>
      </c>
      <c r="F40" s="78">
        <v>200</v>
      </c>
      <c r="G40" s="5"/>
      <c r="H40" s="62"/>
    </row>
    <row r="41" spans="1:8" ht="20.25">
      <c r="A41" s="23" t="s">
        <v>7</v>
      </c>
      <c r="B41" s="24" t="s">
        <v>10</v>
      </c>
      <c r="C41" s="32">
        <v>0.03</v>
      </c>
      <c r="D41" s="30">
        <f>D38*C41</f>
        <v>12</v>
      </c>
      <c r="E41" s="27">
        <f>D41/1.1</f>
        <v>10.909090909090908</v>
      </c>
      <c r="F41" s="22">
        <f>D41*750</f>
        <v>9000</v>
      </c>
      <c r="G41" s="5"/>
      <c r="H41" s="62"/>
    </row>
    <row r="42" spans="1:8" ht="20.25">
      <c r="A42" s="33" t="s">
        <v>13</v>
      </c>
      <c r="B42" s="34" t="s">
        <v>15</v>
      </c>
      <c r="C42" s="35"/>
      <c r="D42" s="36">
        <v>1500</v>
      </c>
      <c r="E42" s="37">
        <f>D42/7.2</f>
        <v>208.33333333333331</v>
      </c>
      <c r="F42" s="22">
        <f>900*317*D42/1000</f>
        <v>427950</v>
      </c>
      <c r="G42" s="5"/>
      <c r="H42" s="62"/>
    </row>
    <row r="43" spans="1:8" ht="21" thickBot="1">
      <c r="A43" s="38" t="s">
        <v>8</v>
      </c>
      <c r="B43" s="80"/>
      <c r="C43" s="80"/>
      <c r="D43" s="39" t="s">
        <v>9</v>
      </c>
      <c r="E43" s="40">
        <v>10</v>
      </c>
      <c r="F43" s="78"/>
      <c r="G43" s="5"/>
      <c r="H43" s="50"/>
    </row>
    <row r="44" spans="1:8" ht="21" thickBot="1">
      <c r="A44" s="42" t="s">
        <v>3</v>
      </c>
      <c r="B44" s="81" t="s">
        <v>14</v>
      </c>
      <c r="C44" s="81"/>
      <c r="D44" s="43">
        <f>SUM(D36:D42)</f>
        <v>3877.930211198091</v>
      </c>
      <c r="E44" s="44">
        <v>1000</v>
      </c>
      <c r="F44" s="79">
        <f>SUM(F33:F43)</f>
        <v>489164.52498613833</v>
      </c>
      <c r="G44" s="5"/>
      <c r="H44" s="62"/>
    </row>
    <row r="45" spans="1:8" ht="20.25">
      <c r="A45" s="5"/>
      <c r="B45" s="5"/>
      <c r="C45" s="5"/>
      <c r="D45" s="5"/>
      <c r="E45" s="5"/>
      <c r="F45" s="5"/>
      <c r="G45" s="5"/>
      <c r="H45" s="62"/>
    </row>
    <row r="46" spans="1:8" ht="20.25">
      <c r="A46" s="5"/>
      <c r="B46" s="5"/>
      <c r="C46" s="5"/>
      <c r="D46" s="5"/>
      <c r="E46" s="5"/>
      <c r="F46" s="5"/>
      <c r="G46" s="5"/>
      <c r="H46" s="62"/>
    </row>
    <row r="47" ht="20.25">
      <c r="H47" s="3"/>
    </row>
    <row r="48" ht="20.25">
      <c r="H48" s="2"/>
    </row>
    <row r="49" ht="20.25">
      <c r="H49" s="3"/>
    </row>
    <row r="50" ht="20.25">
      <c r="H50" s="3"/>
    </row>
    <row r="51" ht="20.25">
      <c r="H51" s="3"/>
    </row>
    <row r="52" ht="20.25">
      <c r="H52" s="3"/>
    </row>
    <row r="53" ht="20.25">
      <c r="H53" s="2"/>
    </row>
    <row r="54" ht="20.25">
      <c r="H54" s="3"/>
    </row>
    <row r="55" ht="20.25">
      <c r="H55" s="3"/>
    </row>
    <row r="56" ht="20.25">
      <c r="H56" s="3"/>
    </row>
    <row r="57" ht="20.25">
      <c r="H57" s="3"/>
    </row>
    <row r="58" ht="20.25">
      <c r="H58" s="2"/>
    </row>
    <row r="59" ht="20.25">
      <c r="H59" s="3"/>
    </row>
    <row r="60" ht="20.25">
      <c r="H60" s="3"/>
    </row>
    <row r="61" ht="20.25">
      <c r="H61" s="3"/>
    </row>
    <row r="62" ht="20.25">
      <c r="H62" s="3"/>
    </row>
    <row r="63" ht="20.25">
      <c r="H63" s="2"/>
    </row>
    <row r="64" ht="20.25">
      <c r="H64" s="3"/>
    </row>
    <row r="65" ht="20.25">
      <c r="H65" s="3"/>
    </row>
    <row r="66" ht="20.25">
      <c r="H66" s="3"/>
    </row>
    <row r="67" ht="20.25">
      <c r="H67" s="3"/>
    </row>
    <row r="68" ht="20.25">
      <c r="H68" s="2"/>
    </row>
    <row r="69" ht="20.25">
      <c r="H69" s="3"/>
    </row>
    <row r="70" ht="20.25">
      <c r="H70" s="3"/>
    </row>
    <row r="71" ht="20.25">
      <c r="H71" s="3"/>
    </row>
    <row r="72" ht="20.25">
      <c r="H72" s="3"/>
    </row>
    <row r="73" ht="20.25">
      <c r="H73" s="2"/>
    </row>
    <row r="74" ht="20.25">
      <c r="H74" s="2"/>
    </row>
    <row r="75" ht="20.25">
      <c r="H75" s="2"/>
    </row>
    <row r="76" ht="20.25">
      <c r="H76" s="2"/>
    </row>
    <row r="77" ht="20.25">
      <c r="H77" s="2"/>
    </row>
    <row r="78" ht="20.25">
      <c r="H78" s="2"/>
    </row>
    <row r="79" ht="20.25">
      <c r="H79" s="2"/>
    </row>
    <row r="80" ht="20.25">
      <c r="H80" s="2"/>
    </row>
  </sheetData>
  <sheetProtection/>
  <mergeCells count="13">
    <mergeCell ref="B27:C27"/>
    <mergeCell ref="B13:C13"/>
    <mergeCell ref="B18:C18"/>
    <mergeCell ref="B21:C21"/>
    <mergeCell ref="B12:C12"/>
    <mergeCell ref="B3:C3"/>
    <mergeCell ref="B6:C6"/>
    <mergeCell ref="B43:C43"/>
    <mergeCell ref="B44:C44"/>
    <mergeCell ref="B38:C38"/>
    <mergeCell ref="B28:C28"/>
    <mergeCell ref="B32:C32"/>
    <mergeCell ref="A33:A37"/>
  </mergeCells>
  <printOptions/>
  <pageMargins left="0.7" right="0.7" top="0.75" bottom="0.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ÉPÍTŐANYAGOK TSZ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SALEM NEHME</dc:creator>
  <cp:keywords/>
  <dc:description/>
  <cp:lastModifiedBy>Fedinisinec Viktor</cp:lastModifiedBy>
  <cp:lastPrinted>2018-10-25T09:52:12Z</cp:lastPrinted>
  <dcterms:created xsi:type="dcterms:W3CDTF">2001-10-13T09:14:09Z</dcterms:created>
  <dcterms:modified xsi:type="dcterms:W3CDTF">2018-10-25T09:52:17Z</dcterms:modified>
  <cp:category/>
  <cp:version/>
  <cp:contentType/>
  <cp:contentStatus/>
</cp:coreProperties>
</file>